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firstSheet="1" activeTab="5"/>
  </bookViews>
  <sheets>
    <sheet name="Приложение 1" sheetId="1" r:id="rId1"/>
    <sheet name="Приложение 2" sheetId="2" r:id="rId2"/>
    <sheet name="Приложение3" sheetId="3" r:id="rId3"/>
    <sheet name="Приложение4" sheetId="4" r:id="rId4"/>
    <sheet name="Приложение5" sheetId="5" r:id="rId5"/>
    <sheet name="выпадающие" sheetId="6" r:id="rId6"/>
  </sheets>
  <calcPr calcId="152511"/>
</workbook>
</file>

<file path=xl/calcChain.xml><?xml version="1.0" encoding="utf-8"?>
<calcChain xmlns="http://schemas.openxmlformats.org/spreadsheetml/2006/main">
  <c r="K28" i="6" l="1"/>
  <c r="H28" i="6"/>
  <c r="E28" i="6"/>
  <c r="K26" i="6"/>
  <c r="E26" i="6"/>
  <c r="K24" i="6"/>
  <c r="E24" i="6"/>
  <c r="K23" i="6"/>
  <c r="K22" i="6" s="1"/>
  <c r="E23" i="6"/>
  <c r="E22" i="6"/>
  <c r="K21" i="6"/>
  <c r="H21" i="6"/>
  <c r="C21" i="6"/>
  <c r="K19" i="6"/>
  <c r="C19" i="6"/>
  <c r="K18" i="6"/>
  <c r="H18" i="6"/>
  <c r="H17" i="6" s="1"/>
  <c r="H31" i="6" s="1"/>
  <c r="C18" i="6"/>
  <c r="K17" i="6"/>
  <c r="K31" i="6" s="1"/>
  <c r="F17" i="6"/>
  <c r="E17" i="6"/>
  <c r="E31" i="6" s="1"/>
  <c r="C17" i="6"/>
  <c r="E11" i="5" l="1"/>
  <c r="E10" i="5"/>
  <c r="E12" i="4"/>
  <c r="E11" i="4"/>
  <c r="E10" i="4"/>
  <c r="E12" i="3"/>
  <c r="E11" i="3"/>
  <c r="E10" i="3"/>
  <c r="H20" i="2"/>
  <c r="G20" i="2"/>
  <c r="F20" i="2"/>
  <c r="H19" i="2"/>
  <c r="G19" i="2"/>
  <c r="F19" i="2"/>
  <c r="H18" i="2"/>
  <c r="G18" i="2"/>
  <c r="F18" i="2"/>
  <c r="H17" i="2"/>
  <c r="G17" i="2"/>
  <c r="F17" i="2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E12" i="5" l="1"/>
  <c r="H15" i="2"/>
  <c r="G15" i="2"/>
  <c r="F15" i="2"/>
  <c r="E15" i="2"/>
  <c r="D15" i="2"/>
  <c r="C15" i="2"/>
  <c r="E11" i="1"/>
  <c r="D11" i="1"/>
  <c r="C11" i="1"/>
  <c r="H11" i="1" l="1"/>
  <c r="F11" i="1"/>
  <c r="G11" i="1"/>
</calcChain>
</file>

<file path=xl/sharedStrings.xml><?xml version="1.0" encoding="utf-8"?>
<sst xmlns="http://schemas.openxmlformats.org/spreadsheetml/2006/main" count="220" uniqueCount="120">
  <si>
    <t>Выполнение сетевой организацией мероприятий, связанных со строительством "последней мили"</t>
  </si>
  <si>
    <t>строительство пунктов секционирования</t>
  </si>
  <si>
    <t>Приложение 1</t>
  </si>
  <si>
    <t>Ставка платы за единицу максимальной мощности (руб.кВт)</t>
  </si>
  <si>
    <t>за технологическое присоединение к электрическим сетям</t>
  </si>
  <si>
    <t>Муниципального унитарного предприятия Ванинского муниципального района</t>
  </si>
  <si>
    <t>(без НДС)</t>
  </si>
  <si>
    <t>до 15 кВт включительно</t>
  </si>
  <si>
    <t>свыше 15 и до 150 кВт включительно</t>
  </si>
  <si>
    <t>Свыше 150 и менее 670 кВт</t>
  </si>
  <si>
    <t>Максимальная мощность</t>
  </si>
  <si>
    <t>Напряжение до 1 кВ</t>
  </si>
  <si>
    <t>Напряжение 6 (10) кВ</t>
  </si>
  <si>
    <t>№ п/п</t>
  </si>
  <si>
    <t>Ставка платы за технологическое присоединение, руб.кВт</t>
  </si>
  <si>
    <t>в т.ч. по мероприятиям</t>
  </si>
  <si>
    <t>Подготовка и выдача сетевой организацией технических условий Заявителю (ТУ), руб.кВт</t>
  </si>
  <si>
    <t>Разработка сетевой организацией проектной документации по строительству "последней мили", руб./кВт</t>
  </si>
  <si>
    <t>3.1</t>
  </si>
  <si>
    <t>3.2</t>
  </si>
  <si>
    <t>3.3</t>
  </si>
  <si>
    <t>строительство кабельных линий, руб./кВт</t>
  </si>
  <si>
    <t>строительство воздушных линий. руб./кВт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</si>
  <si>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</si>
  <si>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3.4</t>
  </si>
  <si>
    <t>3.5</t>
  </si>
  <si>
    <t>Строительство центров питания, подстанций уровнем напряжения 35 кВ и выше (ПС)</t>
  </si>
  <si>
    <t>Проверка сетевой организацией выполнения Заявителем ТУ руб./кВт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</si>
  <si>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Заявителя, руб./кВт</t>
  </si>
  <si>
    <t>Фактические действия по присоединению и обеспечению работы Устройств в электрической сети, руб./кВт</t>
  </si>
  <si>
    <t>Приложение 2</t>
  </si>
  <si>
    <t>Стандартизированная тарифная ставка на покрытие расходов на</t>
  </si>
  <si>
    <t>технологическое присоединение энергопринимающих устройств потребителей электрической энергии,</t>
  </si>
  <si>
    <t xml:space="preserve">объектов электросетевого хозяйства,принадлежащих сетевым организациям и иным лицам, по мероприятиям, </t>
  </si>
  <si>
    <t xml:space="preserve">указанным в пункте 16 Методических указаний по определению размера платы за технологическое присоединение </t>
  </si>
  <si>
    <t>к электрическим сетям, утвержденных приказом ФСТ России от 11.09.2012г. № 209-э/1 (кроме подпунктов "б" и "в")</t>
  </si>
  <si>
    <t>С1 ij на i-м  уровне напряжения и (или) диапазоне мощности j, (руб/кВт)</t>
  </si>
  <si>
    <t xml:space="preserve">Стандартизированная тарифная ставка С1ij. </t>
  </si>
  <si>
    <t>3</t>
  </si>
  <si>
    <t>Подготовка и выдача сетевой организацией технических условий Заявителю (ТУ),     C1.1 ij</t>
  </si>
  <si>
    <t>Проверка сетевой организацией выполнения Заявителем ТУ C1.2 ij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</si>
  <si>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Заявителя, C1.3 ij</t>
  </si>
  <si>
    <t>2</t>
  </si>
  <si>
    <t>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положение "включено" ), C1.4 ij</t>
  </si>
  <si>
    <t>Приложение 3</t>
  </si>
  <si>
    <t xml:space="preserve">строительство воздушных линий электропередачи (ВЛЭП) </t>
  </si>
  <si>
    <t xml:space="preserve"> на i-м  уровне напряжения и (или) диапазоне мощности j, С2 ij (руб/км)</t>
  </si>
  <si>
    <t>Уровень напряжения</t>
  </si>
  <si>
    <t>до 1 кВ</t>
  </si>
  <si>
    <t xml:space="preserve">6 (10) кВ </t>
  </si>
  <si>
    <t>Максимальная мощность, кВт</t>
  </si>
  <si>
    <t>Стандартизированная тарифная ставка С2 ij в расчете на 1 км. линий, руб./км (без учета НДС)</t>
  </si>
  <si>
    <t>Приложение4</t>
  </si>
  <si>
    <t xml:space="preserve"> на i-м  уровне напряжения и (или) диапазоне мощности j, С3 ij (руб/км)</t>
  </si>
  <si>
    <t>Стандартизированная тарифная ставка С3 ij в расчете на 1 км. линий, руб./км (без учета НДС)</t>
  </si>
  <si>
    <t>строительство подстанций</t>
  </si>
  <si>
    <t xml:space="preserve"> на i-м  уровне напряжения и (или) диапазоне мощности j, С4 ij (руб/кВт)</t>
  </si>
  <si>
    <t>Стандартизированная тарифная ставка С4 ij, руб./кВт (без учета НДС)</t>
  </si>
  <si>
    <t xml:space="preserve">"ЭЛЕКТРОСЕТЬ" на 2017 год </t>
  </si>
  <si>
    <t>Установленные тарифы на 2016 год</t>
  </si>
  <si>
    <t>Предлагаемые тарифы на 2017 год  с учетом индекса-дефлятора 1,055</t>
  </si>
  <si>
    <t>Предлагаемые тарифы на 2017 год с учетом индекса-дефлятора 1,055</t>
  </si>
  <si>
    <t xml:space="preserve">строительство кабельных линий электропередачи (КЛЭП) </t>
  </si>
  <si>
    <t xml:space="preserve">"ЭЛЕКТРОСЕТЬ" на 2017год </t>
  </si>
  <si>
    <t>Предлагаемые тарифы на 2016 год  с учетом индекса-дефлятора 1,055</t>
  </si>
  <si>
    <t>Экономист</t>
  </si>
  <si>
    <t>А.Г.Вернигорова</t>
  </si>
  <si>
    <t>Приложение 5</t>
  </si>
  <si>
    <t>к Методическим указаниям</t>
  </si>
  <si>
    <t>по определению выпадающих доходов,</t>
  </si>
  <si>
    <t>связанных с осуществлением технологического</t>
  </si>
  <si>
    <t>присоединения к электрическим сетям</t>
  </si>
  <si>
    <t>Расчет</t>
  </si>
  <si>
    <t>размера расходов, связанных с осуществлением</t>
  </si>
  <si>
    <t>технологического присоединения энергопринимающих устройств</t>
  </si>
  <si>
    <t>максимальной мощностью, не превышающей 15 кВт</t>
  </si>
  <si>
    <t>включительно, не включаемых в состав платы</t>
  </si>
  <si>
    <t>за технологическое присоединение</t>
  </si>
  <si>
    <t>N п/п</t>
  </si>
  <si>
    <t>Показатели</t>
  </si>
  <si>
    <t>Фактические данные за предыдущий период регулирования за 2015 год.</t>
  </si>
  <si>
    <t>Расчетные (фактические) данные за предыдущий период регулирования 2015 год</t>
  </si>
  <si>
    <t>ставка платы (руб./кВт, руб./км)</t>
  </si>
  <si>
    <t>мощность, длина линий (кВт, км)</t>
  </si>
  <si>
    <t>Сумма (в соответствии с актами приемки выполненных работ) (тыс. руб.)</t>
  </si>
  <si>
    <t>стандарт, тариф, ставка (руб./кВт, руб./км)</t>
  </si>
  <si>
    <t>сумма (тыс. руб.)</t>
  </si>
  <si>
    <t>1.</t>
  </si>
  <si>
    <r>
      <t>Расходы на выполнение организационно-технических мероприятий, связанные с осуществлением технологического присоединения [</t>
    </r>
    <r>
      <rPr>
        <sz val="11"/>
        <color rgb="FF0000FF"/>
        <rFont val="Calibri"/>
        <family val="2"/>
        <scheme val="minor"/>
      </rPr>
      <t>п. 1.1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1.2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1.3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1.4</t>
    </r>
    <r>
      <rPr>
        <sz val="11"/>
        <color theme="1"/>
        <rFont val="Calibri"/>
        <family val="2"/>
        <scheme val="minor"/>
      </rPr>
      <t>]:</t>
    </r>
  </si>
  <si>
    <t>1.1.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</si>
  <si>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</si>
  <si>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1.2.</t>
  </si>
  <si>
    <t>проверка сетевой организацией выполнения Заявителем ТУ, на уровне напряжения i и (или) диапазоне мощности j</t>
  </si>
  <si>
    <t>1.3.</t>
  </si>
  <si>
    <t>участие в осмотре должностным лицом органа федерального, государственного энергетического надзора при участии сетевой организации и собственника присоединяемых Устройств Заявителя, на уровне напряжения i и (или) диапазоне мощности j</t>
  </si>
  <si>
    <t>1.4.</t>
  </si>
  <si>
    <t>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положение "включено"), на уровне напряжения i и (или) диапазоне мощности j</t>
  </si>
  <si>
    <t>2.</t>
  </si>
  <si>
    <r>
      <t>Расходы по мероприятиям "последней мили", связанные с осуществлением технологического присоединения [</t>
    </r>
    <r>
      <rPr>
        <sz val="11"/>
        <color rgb="FF0000FF"/>
        <rFont val="Calibri"/>
        <family val="2"/>
        <scheme val="minor"/>
      </rPr>
      <t>п. 2.1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2.2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2.3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2.4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>]:</t>
    </r>
  </si>
  <si>
    <t>x</t>
  </si>
  <si>
    <t>2.1.</t>
  </si>
  <si>
    <t>строительство воздушных линий, на уровне напряжения i и (или) диапазоне мощности j</t>
  </si>
  <si>
    <t>2.2.</t>
  </si>
  <si>
    <t>строительство кабельных линий, на уровне напряжения i и (или) диапазоне мощности j</t>
  </si>
  <si>
    <t>2.3.</t>
  </si>
  <si>
    <t>строительством пунктов секционирования, на уровне напряжения i и (или) диапазоне мощности j</t>
  </si>
  <si>
    <t>2.4.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</si>
  <si>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кВ, на уровне напряжения i и (или) диапазоне мощности j</t>
  </si>
  <si>
    <t>2.5.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</si>
  <si>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</si>
  <si>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3.</t>
  </si>
  <si>
    <r>
      <t>Суммарный размер платы за технологическое присоединение [</t>
    </r>
    <r>
      <rPr>
        <sz val="11"/>
        <color rgb="FF0000FF"/>
        <rFont val="Calibri"/>
        <family val="2"/>
        <scheme val="minor"/>
      </rPr>
      <t>п. 3.1</t>
    </r>
    <r>
      <rPr>
        <sz val="11"/>
        <color theme="1"/>
        <rFont val="Calibri"/>
        <family val="2"/>
        <scheme val="minor"/>
      </rPr>
      <t xml:space="preserve"> * </t>
    </r>
    <r>
      <rPr>
        <sz val="11"/>
        <color rgb="FF0000FF"/>
        <rFont val="Calibri"/>
        <family val="2"/>
        <scheme val="minor"/>
      </rPr>
      <t>п. 3.2</t>
    </r>
    <r>
      <rPr>
        <sz val="11"/>
        <color theme="1"/>
        <rFont val="Calibri"/>
        <family val="2"/>
        <scheme val="minor"/>
      </rPr>
      <t xml:space="preserve"> / 1000]:</t>
    </r>
  </si>
  <si>
    <t>3.1.</t>
  </si>
  <si>
    <t>Размер платы за технологическое присоединение (руб. без НДС)</t>
  </si>
  <si>
    <t>3.2.</t>
  </si>
  <si>
    <t>Плановое количество договоров на осуществление технологическое присоединение к электрическим сетям (плановое количество членов объединений (организаций), указанных в п. 18 Методических указаний по определению размера платы за технологическое присоединение к электрическим сетям, утвержденных приказом ФСТ России от 11 сентября 2012 года, N 209-э/1) (шт.)</t>
  </si>
  <si>
    <t>4.</t>
  </si>
  <si>
    <r>
  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</t>
    </r>
    <r>
      <rPr>
        <sz val="11"/>
        <color rgb="FF0000FF"/>
        <rFont val="Calibri"/>
        <family val="2"/>
        <scheme val="minor"/>
      </rPr>
      <t>п. 1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rgb="FF0000FF"/>
        <rFont val="Calibri"/>
        <family val="2"/>
        <scheme val="minor"/>
      </rPr>
      <t>п. 2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rgb="FF0000FF"/>
        <rFont val="Calibri"/>
        <family val="2"/>
        <scheme val="minor"/>
      </rPr>
      <t>п. 3</t>
    </r>
    <r>
      <rPr>
        <sz val="11"/>
        <color theme="1"/>
        <rFont val="Calibri"/>
        <family val="2"/>
        <scheme val="minor"/>
      </rPr>
      <t>)</t>
    </r>
  </si>
  <si>
    <r>
      <t xml:space="preserve">Плановые показатели на следующий период регулирования </t>
    </r>
    <r>
      <rPr>
        <b/>
        <sz val="11"/>
        <color theme="1"/>
        <rFont val="Calibri"/>
        <family val="2"/>
        <charset val="204"/>
        <scheme val="minor"/>
      </rPr>
      <t>2017</t>
    </r>
    <r>
      <rPr>
        <sz val="11"/>
        <color theme="1"/>
        <rFont val="Calibri"/>
        <family val="2"/>
        <scheme val="minor"/>
      </rPr>
      <t xml:space="preserve"> год</t>
    </r>
  </si>
  <si>
    <t>МУП "Электросеть" 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</si>
</sst>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4" fillId="0" borderId="0" xfId="0" applyFont="1"/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2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4B81B9965B8BF13DF5A1F6D3388375B3021A70C21B13A9A142817E6BD37A864AC1B0F519F06913C7ODiFG" TargetMode="External"/><Relationship Id="rId1" Type="http://schemas.openxmlformats.org/officeDocument/2006/relationships/hyperlink" Target="consultantplus://offline/ref=4B81B9965B8BF13DF5A1F6D3388375B3021873C01712A9A142817E6BD37A864AC1B0F51AOFi6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5" workbookViewId="0">
      <selection activeCell="B26" sqref="B26:C27"/>
    </sheetView>
  </sheetViews>
  <sheetFormatPr defaultRowHeight="14.5" x14ac:dyDescent="0.35"/>
  <cols>
    <col min="1" max="1" width="4.6328125" customWidth="1"/>
    <col min="2" max="2" width="27.81640625" customWidth="1"/>
    <col min="3" max="4" width="14.453125" customWidth="1"/>
    <col min="5" max="5" width="12.81640625" customWidth="1"/>
    <col min="6" max="6" width="15.54296875" customWidth="1"/>
    <col min="7" max="8" width="14.453125" customWidth="1"/>
  </cols>
  <sheetData>
    <row r="1" spans="1:8" x14ac:dyDescent="0.35">
      <c r="G1" t="s">
        <v>2</v>
      </c>
    </row>
    <row r="2" spans="1:8" x14ac:dyDescent="0.35">
      <c r="A2" s="47" t="s">
        <v>3</v>
      </c>
      <c r="B2" s="47"/>
      <c r="C2" s="47"/>
      <c r="D2" s="47"/>
      <c r="E2" s="47"/>
      <c r="F2" s="47"/>
      <c r="G2" s="47"/>
      <c r="H2" s="47"/>
    </row>
    <row r="3" spans="1:8" x14ac:dyDescent="0.35">
      <c r="A3" s="47" t="s">
        <v>4</v>
      </c>
      <c r="B3" s="47"/>
      <c r="C3" s="47"/>
      <c r="D3" s="47"/>
      <c r="E3" s="47"/>
      <c r="F3" s="47"/>
      <c r="G3" s="47"/>
      <c r="H3" s="47"/>
    </row>
    <row r="4" spans="1:8" x14ac:dyDescent="0.35">
      <c r="A4" s="47" t="s">
        <v>5</v>
      </c>
      <c r="B4" s="47"/>
      <c r="C4" s="47"/>
      <c r="D4" s="47"/>
      <c r="E4" s="47"/>
      <c r="F4" s="47"/>
      <c r="G4" s="47"/>
      <c r="H4" s="47"/>
    </row>
    <row r="5" spans="1:8" x14ac:dyDescent="0.35">
      <c r="A5" s="47" t="s">
        <v>58</v>
      </c>
      <c r="B5" s="47"/>
      <c r="C5" s="47"/>
      <c r="D5" s="47"/>
      <c r="E5" s="47"/>
      <c r="F5" s="47"/>
      <c r="G5" s="47"/>
      <c r="H5" s="47"/>
    </row>
    <row r="6" spans="1:8" x14ac:dyDescent="0.35">
      <c r="E6" t="s">
        <v>6</v>
      </c>
    </row>
    <row r="7" spans="1:8" ht="26" customHeight="1" x14ac:dyDescent="0.35">
      <c r="A7" s="49" t="s">
        <v>13</v>
      </c>
      <c r="B7" s="48"/>
      <c r="C7" s="46" t="s">
        <v>59</v>
      </c>
      <c r="D7" s="46"/>
      <c r="E7" s="46"/>
      <c r="F7" s="43" t="s">
        <v>61</v>
      </c>
      <c r="G7" s="43"/>
      <c r="H7" s="43"/>
    </row>
    <row r="8" spans="1:8" ht="27" customHeight="1" x14ac:dyDescent="0.35">
      <c r="A8" s="49"/>
      <c r="B8" s="48"/>
      <c r="C8" s="44" t="s">
        <v>11</v>
      </c>
      <c r="D8" s="45"/>
      <c r="E8" s="5" t="s">
        <v>12</v>
      </c>
      <c r="F8" s="44" t="s">
        <v>11</v>
      </c>
      <c r="G8" s="45"/>
      <c r="H8" s="5" t="s">
        <v>12</v>
      </c>
    </row>
    <row r="9" spans="1:8" x14ac:dyDescent="0.35">
      <c r="A9" s="49"/>
      <c r="B9" s="48"/>
      <c r="C9" s="46" t="s">
        <v>10</v>
      </c>
      <c r="D9" s="46"/>
      <c r="E9" s="46"/>
      <c r="F9" s="46" t="s">
        <v>10</v>
      </c>
      <c r="G9" s="46"/>
      <c r="H9" s="46"/>
    </row>
    <row r="10" spans="1:8" ht="39.5" x14ac:dyDescent="0.35">
      <c r="A10" s="49"/>
      <c r="B10" s="48"/>
      <c r="C10" s="5" t="s">
        <v>7</v>
      </c>
      <c r="D10" s="5" t="s">
        <v>8</v>
      </c>
      <c r="E10" s="5" t="s">
        <v>9</v>
      </c>
      <c r="F10" s="5" t="s">
        <v>7</v>
      </c>
      <c r="G10" s="5" t="s">
        <v>8</v>
      </c>
      <c r="H10" s="5" t="s">
        <v>9</v>
      </c>
    </row>
    <row r="11" spans="1:8" ht="43.5" customHeight="1" x14ac:dyDescent="0.35">
      <c r="A11" s="1"/>
      <c r="B11" s="7" t="s">
        <v>14</v>
      </c>
      <c r="C11" s="2">
        <f>C13+C16+C17+C23</f>
        <v>950.65000000000009</v>
      </c>
      <c r="D11" s="2">
        <f t="shared" ref="D11:G11" si="0">D13+D16+D17+D23</f>
        <v>1893.4</v>
      </c>
      <c r="E11" s="2">
        <f>E13+E16+E17+E23+E19</f>
        <v>2731.96</v>
      </c>
      <c r="F11" s="2">
        <f>F13+F16+F17+F23</f>
        <v>1002.9357499999999</v>
      </c>
      <c r="G11" s="2">
        <f t="shared" si="0"/>
        <v>1997.5369999999998</v>
      </c>
      <c r="H11" s="2">
        <f>H13+H16+H17+H23+H19</f>
        <v>2882.2177999999999</v>
      </c>
    </row>
    <row r="12" spans="1:8" x14ac:dyDescent="0.35">
      <c r="A12" s="1"/>
      <c r="B12" s="1" t="s">
        <v>15</v>
      </c>
      <c r="C12" s="1"/>
      <c r="D12" s="1"/>
      <c r="E12" s="1"/>
      <c r="F12" s="1"/>
      <c r="G12" s="1"/>
      <c r="H12" s="1"/>
    </row>
    <row r="13" spans="1:8" ht="56.5" customHeight="1" x14ac:dyDescent="0.35">
      <c r="A13" s="1">
        <v>1</v>
      </c>
      <c r="B13" s="3" t="s">
        <v>16</v>
      </c>
      <c r="C13" s="4">
        <v>60.71</v>
      </c>
      <c r="D13" s="4">
        <v>25.39</v>
      </c>
      <c r="E13" s="4">
        <v>2.4300000000000002</v>
      </c>
      <c r="F13" s="11">
        <f>C13*1.055</f>
        <v>64.049049999999994</v>
      </c>
      <c r="G13" s="11">
        <f t="shared" ref="G13:H23" si="1">D13*1.055</f>
        <v>26.786449999999999</v>
      </c>
      <c r="H13" s="11">
        <f t="shared" si="1"/>
        <v>2.56365</v>
      </c>
    </row>
    <row r="14" spans="1:8" ht="75" customHeight="1" x14ac:dyDescent="0.35">
      <c r="A14" s="1">
        <v>2</v>
      </c>
      <c r="B14" s="3" t="s">
        <v>17</v>
      </c>
      <c r="C14" s="4">
        <v>0</v>
      </c>
      <c r="D14" s="4">
        <v>0</v>
      </c>
      <c r="E14" s="4">
        <v>0</v>
      </c>
      <c r="F14" s="11">
        <f t="shared" ref="F14:F23" si="2">C14*1.055</f>
        <v>0</v>
      </c>
      <c r="G14" s="11">
        <f t="shared" si="1"/>
        <v>0</v>
      </c>
      <c r="H14" s="11">
        <f t="shared" si="1"/>
        <v>0</v>
      </c>
    </row>
    <row r="15" spans="1:8" ht="65" customHeight="1" x14ac:dyDescent="0.35">
      <c r="A15" s="1">
        <v>3</v>
      </c>
      <c r="B15" s="3" t="s">
        <v>0</v>
      </c>
      <c r="C15" s="4"/>
      <c r="D15" s="4"/>
      <c r="E15" s="4"/>
      <c r="F15" s="11">
        <f t="shared" si="2"/>
        <v>0</v>
      </c>
      <c r="G15" s="11">
        <f t="shared" si="1"/>
        <v>0</v>
      </c>
      <c r="H15" s="11">
        <f t="shared" si="1"/>
        <v>0</v>
      </c>
    </row>
    <row r="16" spans="1:8" ht="34" customHeight="1" x14ac:dyDescent="0.35">
      <c r="A16" s="8" t="s">
        <v>18</v>
      </c>
      <c r="B16" s="4" t="s">
        <v>22</v>
      </c>
      <c r="C16" s="4">
        <v>340.76</v>
      </c>
      <c r="D16" s="4">
        <v>807.28</v>
      </c>
      <c r="E16" s="4">
        <v>769.82</v>
      </c>
      <c r="F16" s="11">
        <f t="shared" si="2"/>
        <v>359.50179999999995</v>
      </c>
      <c r="G16" s="11">
        <f t="shared" si="1"/>
        <v>851.68039999999996</v>
      </c>
      <c r="H16" s="11">
        <f t="shared" si="1"/>
        <v>812.16010000000006</v>
      </c>
    </row>
    <row r="17" spans="1:8" ht="28.5" customHeight="1" x14ac:dyDescent="0.35">
      <c r="A17" s="8" t="s">
        <v>19</v>
      </c>
      <c r="B17" s="4" t="s">
        <v>21</v>
      </c>
      <c r="C17" s="4">
        <v>341.24</v>
      </c>
      <c r="D17" s="4">
        <v>973.77</v>
      </c>
      <c r="E17" s="4">
        <v>783.91</v>
      </c>
      <c r="F17" s="11">
        <f t="shared" si="2"/>
        <v>360.00819999999999</v>
      </c>
      <c r="G17" s="11">
        <f t="shared" si="1"/>
        <v>1027.32735</v>
      </c>
      <c r="H17" s="11">
        <f t="shared" si="1"/>
        <v>827.02504999999996</v>
      </c>
    </row>
    <row r="18" spans="1:8" ht="28" x14ac:dyDescent="0.35">
      <c r="A18" s="8" t="s">
        <v>20</v>
      </c>
      <c r="B18" s="4" t="s">
        <v>1</v>
      </c>
      <c r="C18" s="4">
        <v>0</v>
      </c>
      <c r="D18" s="4">
        <v>0</v>
      </c>
      <c r="E18" s="4">
        <v>0</v>
      </c>
      <c r="F18" s="11">
        <f t="shared" si="2"/>
        <v>0</v>
      </c>
      <c r="G18" s="11">
        <f t="shared" si="1"/>
        <v>0</v>
      </c>
      <c r="H18" s="11">
        <f t="shared" si="1"/>
        <v>0</v>
      </c>
    </row>
    <row r="19" spans="1:8" ht="109.5" customHeight="1" x14ac:dyDescent="0.35">
      <c r="A19" s="8" t="s">
        <v>24</v>
      </c>
      <c r="B19" s="3" t="s">
        <v>23</v>
      </c>
      <c r="C19" s="10">
        <v>0</v>
      </c>
      <c r="D19" s="10">
        <v>0</v>
      </c>
      <c r="E19" s="10">
        <v>1167.48</v>
      </c>
      <c r="F19" s="11">
        <f t="shared" si="2"/>
        <v>0</v>
      </c>
      <c r="G19" s="11">
        <f t="shared" si="1"/>
        <v>0</v>
      </c>
      <c r="H19" s="11">
        <f t="shared" si="1"/>
        <v>1231.6913999999999</v>
      </c>
    </row>
    <row r="20" spans="1:8" ht="51" customHeight="1" x14ac:dyDescent="0.35">
      <c r="A20" s="8" t="s">
        <v>25</v>
      </c>
      <c r="B20" s="4" t="s">
        <v>26</v>
      </c>
      <c r="C20" s="4">
        <v>0</v>
      </c>
      <c r="D20" s="4">
        <v>0</v>
      </c>
      <c r="E20" s="4">
        <v>0</v>
      </c>
      <c r="F20" s="11">
        <f t="shared" si="2"/>
        <v>0</v>
      </c>
      <c r="G20" s="11">
        <f t="shared" si="1"/>
        <v>0</v>
      </c>
      <c r="H20" s="11">
        <f t="shared" si="1"/>
        <v>0</v>
      </c>
    </row>
    <row r="21" spans="1:8" ht="45.5" customHeight="1" x14ac:dyDescent="0.35">
      <c r="A21" s="8">
        <v>4</v>
      </c>
      <c r="B21" s="3" t="s">
        <v>27</v>
      </c>
      <c r="C21" s="4">
        <v>0</v>
      </c>
      <c r="D21" s="4">
        <v>0</v>
      </c>
      <c r="E21" s="4">
        <v>0</v>
      </c>
      <c r="F21" s="11">
        <f t="shared" si="2"/>
        <v>0</v>
      </c>
      <c r="G21" s="11">
        <f t="shared" si="1"/>
        <v>0</v>
      </c>
      <c r="H21" s="11">
        <f t="shared" si="1"/>
        <v>0</v>
      </c>
    </row>
    <row r="22" spans="1:8" ht="100.5" customHeight="1" x14ac:dyDescent="0.35">
      <c r="A22" s="8">
        <v>5</v>
      </c>
      <c r="B22" s="3" t="s">
        <v>28</v>
      </c>
      <c r="C22" s="4">
        <v>0</v>
      </c>
      <c r="D22" s="4">
        <v>0</v>
      </c>
      <c r="E22" s="4">
        <v>0</v>
      </c>
      <c r="F22" s="11">
        <f t="shared" si="2"/>
        <v>0</v>
      </c>
      <c r="G22" s="11">
        <f t="shared" si="1"/>
        <v>0</v>
      </c>
      <c r="H22" s="11">
        <f t="shared" si="1"/>
        <v>0</v>
      </c>
    </row>
    <row r="23" spans="1:8" ht="76" customHeight="1" x14ac:dyDescent="0.35">
      <c r="A23" s="8">
        <v>6</v>
      </c>
      <c r="B23" s="3" t="s">
        <v>29</v>
      </c>
      <c r="C23" s="4">
        <v>207.94</v>
      </c>
      <c r="D23" s="4">
        <v>86.96</v>
      </c>
      <c r="E23" s="4">
        <v>8.32</v>
      </c>
      <c r="F23" s="11">
        <f t="shared" si="2"/>
        <v>219.37669999999997</v>
      </c>
      <c r="G23" s="11">
        <f t="shared" si="1"/>
        <v>91.742799999999988</v>
      </c>
      <c r="H23" s="11">
        <f t="shared" si="1"/>
        <v>8.7775999999999996</v>
      </c>
    </row>
    <row r="24" spans="1:8" x14ac:dyDescent="0.35">
      <c r="A24" s="9"/>
    </row>
    <row r="25" spans="1:8" x14ac:dyDescent="0.35">
      <c r="A25" s="9"/>
    </row>
    <row r="26" spans="1:8" x14ac:dyDescent="0.35">
      <c r="B26" s="20" t="s">
        <v>65</v>
      </c>
      <c r="C26" t="s">
        <v>66</v>
      </c>
    </row>
  </sheetData>
  <mergeCells count="12">
    <mergeCell ref="F7:H7"/>
    <mergeCell ref="F8:G8"/>
    <mergeCell ref="F9:H9"/>
    <mergeCell ref="A2:H2"/>
    <mergeCell ref="A3:H3"/>
    <mergeCell ref="A4:H4"/>
    <mergeCell ref="A5:H5"/>
    <mergeCell ref="C9:E9"/>
    <mergeCell ref="C7:E7"/>
    <mergeCell ref="C8:D8"/>
    <mergeCell ref="B7:B10"/>
    <mergeCell ref="A7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22" sqref="B22:C23"/>
    </sheetView>
  </sheetViews>
  <sheetFormatPr defaultRowHeight="14.5" x14ac:dyDescent="0.35"/>
  <cols>
    <col min="1" max="1" width="4.6328125" customWidth="1"/>
    <col min="2" max="2" width="27.81640625" customWidth="1"/>
    <col min="3" max="4" width="14.453125" customWidth="1"/>
    <col min="5" max="5" width="12.81640625" customWidth="1"/>
    <col min="6" max="6" width="15.54296875" customWidth="1"/>
    <col min="7" max="8" width="14.453125" customWidth="1"/>
  </cols>
  <sheetData>
    <row r="1" spans="1:8" x14ac:dyDescent="0.35">
      <c r="G1" t="s">
        <v>30</v>
      </c>
    </row>
    <row r="2" spans="1:8" x14ac:dyDescent="0.35">
      <c r="A2" s="47" t="s">
        <v>31</v>
      </c>
      <c r="B2" s="47"/>
      <c r="C2" s="47"/>
      <c r="D2" s="47"/>
      <c r="E2" s="47"/>
      <c r="F2" s="47"/>
      <c r="G2" s="47"/>
      <c r="H2" s="47"/>
    </row>
    <row r="3" spans="1:8" x14ac:dyDescent="0.35">
      <c r="A3" s="47" t="s">
        <v>32</v>
      </c>
      <c r="B3" s="47"/>
      <c r="C3" s="47"/>
      <c r="D3" s="47"/>
      <c r="E3" s="47"/>
      <c r="F3" s="47"/>
      <c r="G3" s="47"/>
      <c r="H3" s="47"/>
    </row>
    <row r="4" spans="1:8" x14ac:dyDescent="0.35">
      <c r="A4" s="47" t="s">
        <v>33</v>
      </c>
      <c r="B4" s="47"/>
      <c r="C4" s="47"/>
      <c r="D4" s="47"/>
      <c r="E4" s="47"/>
      <c r="F4" s="47"/>
      <c r="G4" s="47"/>
      <c r="H4" s="47"/>
    </row>
    <row r="5" spans="1:8" x14ac:dyDescent="0.35">
      <c r="A5" s="47" t="s">
        <v>34</v>
      </c>
      <c r="B5" s="47"/>
      <c r="C5" s="47"/>
      <c r="D5" s="47"/>
      <c r="E5" s="47"/>
      <c r="F5" s="47"/>
      <c r="G5" s="47"/>
      <c r="H5" s="47"/>
    </row>
    <row r="6" spans="1:8" x14ac:dyDescent="0.35">
      <c r="A6" s="47" t="s">
        <v>35</v>
      </c>
      <c r="B6" s="47"/>
      <c r="C6" s="47"/>
      <c r="D6" s="47"/>
      <c r="E6" s="47"/>
      <c r="F6" s="47"/>
      <c r="G6" s="47"/>
      <c r="H6" s="47"/>
    </row>
    <row r="7" spans="1:8" x14ac:dyDescent="0.35">
      <c r="A7" s="47" t="s">
        <v>36</v>
      </c>
      <c r="B7" s="47"/>
      <c r="C7" s="47"/>
      <c r="D7" s="47"/>
      <c r="E7" s="47"/>
      <c r="F7" s="47"/>
      <c r="G7" s="47"/>
      <c r="H7" s="47"/>
    </row>
    <row r="8" spans="1:8" x14ac:dyDescent="0.35">
      <c r="A8" s="47" t="s">
        <v>5</v>
      </c>
      <c r="B8" s="47"/>
      <c r="C8" s="47"/>
      <c r="D8" s="47"/>
      <c r="E8" s="47"/>
      <c r="F8" s="47"/>
      <c r="G8" s="47"/>
      <c r="H8" s="47"/>
    </row>
    <row r="9" spans="1:8" x14ac:dyDescent="0.35">
      <c r="A9" s="47" t="s">
        <v>58</v>
      </c>
      <c r="B9" s="47"/>
      <c r="C9" s="47"/>
      <c r="D9" s="47"/>
      <c r="E9" s="47"/>
      <c r="F9" s="47"/>
      <c r="G9" s="47"/>
      <c r="H9" s="47"/>
    </row>
    <row r="10" spans="1:8" x14ac:dyDescent="0.35">
      <c r="E10" t="s">
        <v>6</v>
      </c>
    </row>
    <row r="11" spans="1:8" ht="26" customHeight="1" x14ac:dyDescent="0.35">
      <c r="A11" s="49" t="s">
        <v>13</v>
      </c>
      <c r="B11" s="48"/>
      <c r="C11" s="46" t="s">
        <v>59</v>
      </c>
      <c r="D11" s="46"/>
      <c r="E11" s="46"/>
      <c r="F11" s="43" t="s">
        <v>61</v>
      </c>
      <c r="G11" s="43"/>
      <c r="H11" s="43"/>
    </row>
    <row r="12" spans="1:8" ht="27" customHeight="1" x14ac:dyDescent="0.35">
      <c r="A12" s="49"/>
      <c r="B12" s="48"/>
      <c r="C12" s="44" t="s">
        <v>11</v>
      </c>
      <c r="D12" s="45"/>
      <c r="E12" s="5" t="s">
        <v>12</v>
      </c>
      <c r="F12" s="44" t="s">
        <v>11</v>
      </c>
      <c r="G12" s="45"/>
      <c r="H12" s="5" t="s">
        <v>12</v>
      </c>
    </row>
    <row r="13" spans="1:8" x14ac:dyDescent="0.35">
      <c r="A13" s="49"/>
      <c r="B13" s="48"/>
      <c r="C13" s="46" t="s">
        <v>10</v>
      </c>
      <c r="D13" s="46"/>
      <c r="E13" s="46"/>
      <c r="F13" s="46" t="s">
        <v>10</v>
      </c>
      <c r="G13" s="46"/>
      <c r="H13" s="46"/>
    </row>
    <row r="14" spans="1:8" ht="39.5" x14ac:dyDescent="0.35">
      <c r="A14" s="49"/>
      <c r="B14" s="48"/>
      <c r="C14" s="5" t="s">
        <v>7</v>
      </c>
      <c r="D14" s="5" t="s">
        <v>8</v>
      </c>
      <c r="E14" s="5" t="s">
        <v>9</v>
      </c>
      <c r="F14" s="5" t="s">
        <v>7</v>
      </c>
      <c r="G14" s="5" t="s">
        <v>8</v>
      </c>
      <c r="H14" s="5" t="s">
        <v>9</v>
      </c>
    </row>
    <row r="15" spans="1:8" ht="43.5" customHeight="1" x14ac:dyDescent="0.35">
      <c r="A15" s="1"/>
      <c r="B15" s="7" t="s">
        <v>37</v>
      </c>
      <c r="C15" s="2">
        <f>C17+C20</f>
        <v>268.64999999999998</v>
      </c>
      <c r="D15" s="2">
        <f t="shared" ref="D15:H15" si="0">D17+D20</f>
        <v>112.35</v>
      </c>
      <c r="E15" s="2">
        <f t="shared" si="0"/>
        <v>10.75</v>
      </c>
      <c r="F15" s="2">
        <f t="shared" si="0"/>
        <v>283.42574999999999</v>
      </c>
      <c r="G15" s="2">
        <f t="shared" si="0"/>
        <v>118.52924999999999</v>
      </c>
      <c r="H15" s="2">
        <f t="shared" si="0"/>
        <v>11.341249999999999</v>
      </c>
    </row>
    <row r="16" spans="1:8" x14ac:dyDescent="0.35">
      <c r="A16" s="1"/>
      <c r="B16" s="1" t="s">
        <v>15</v>
      </c>
      <c r="C16" s="1"/>
      <c r="D16" s="1"/>
      <c r="E16" s="1"/>
      <c r="F16" s="1"/>
      <c r="G16" s="1"/>
      <c r="H16" s="1"/>
    </row>
    <row r="17" spans="1:8" ht="56.5" customHeight="1" x14ac:dyDescent="0.35">
      <c r="A17" s="1">
        <v>1</v>
      </c>
      <c r="B17" s="3" t="s">
        <v>39</v>
      </c>
      <c r="C17" s="4">
        <v>60.71</v>
      </c>
      <c r="D17" s="4">
        <v>25.39</v>
      </c>
      <c r="E17" s="4">
        <v>2.4300000000000002</v>
      </c>
      <c r="F17" s="11">
        <f>C17*1.055</f>
        <v>64.049049999999994</v>
      </c>
      <c r="G17" s="11">
        <f t="shared" ref="G17:H20" si="1">D17*1.055</f>
        <v>26.786449999999999</v>
      </c>
      <c r="H17" s="11">
        <f t="shared" si="1"/>
        <v>2.56365</v>
      </c>
    </row>
    <row r="18" spans="1:8" ht="50.5" customHeight="1" x14ac:dyDescent="0.35">
      <c r="A18" s="8" t="s">
        <v>42</v>
      </c>
      <c r="B18" s="3" t="s">
        <v>40</v>
      </c>
      <c r="C18" s="4">
        <v>0</v>
      </c>
      <c r="D18" s="4">
        <v>0</v>
      </c>
      <c r="E18" s="4">
        <v>0</v>
      </c>
      <c r="F18" s="11">
        <f t="shared" ref="F18:F20" si="2">C18*1.055</f>
        <v>0</v>
      </c>
      <c r="G18" s="11">
        <f t="shared" si="1"/>
        <v>0</v>
      </c>
      <c r="H18" s="11">
        <f t="shared" si="1"/>
        <v>0</v>
      </c>
    </row>
    <row r="19" spans="1:8" ht="100.5" customHeight="1" x14ac:dyDescent="0.35">
      <c r="A19" s="8" t="s">
        <v>38</v>
      </c>
      <c r="B19" s="3" t="s">
        <v>41</v>
      </c>
      <c r="C19" s="4">
        <v>0</v>
      </c>
      <c r="D19" s="4">
        <v>0</v>
      </c>
      <c r="E19" s="4">
        <v>0</v>
      </c>
      <c r="F19" s="11">
        <f t="shared" si="2"/>
        <v>0</v>
      </c>
      <c r="G19" s="11">
        <f t="shared" si="1"/>
        <v>0</v>
      </c>
      <c r="H19" s="11">
        <f t="shared" si="1"/>
        <v>0</v>
      </c>
    </row>
    <row r="20" spans="1:8" ht="131.5" customHeight="1" x14ac:dyDescent="0.35">
      <c r="A20" s="8"/>
      <c r="B20" s="3" t="s">
        <v>43</v>
      </c>
      <c r="C20" s="4">
        <v>207.94</v>
      </c>
      <c r="D20" s="4">
        <v>86.96</v>
      </c>
      <c r="E20" s="4">
        <v>8.32</v>
      </c>
      <c r="F20" s="11">
        <f t="shared" si="2"/>
        <v>219.37669999999997</v>
      </c>
      <c r="G20" s="11">
        <f t="shared" si="1"/>
        <v>91.742799999999988</v>
      </c>
      <c r="H20" s="11">
        <f t="shared" si="1"/>
        <v>8.7775999999999996</v>
      </c>
    </row>
    <row r="21" spans="1:8" x14ac:dyDescent="0.35">
      <c r="A21" s="9"/>
    </row>
    <row r="22" spans="1:8" x14ac:dyDescent="0.35">
      <c r="A22" s="9"/>
      <c r="B22" s="20" t="s">
        <v>65</v>
      </c>
      <c r="C22" t="s">
        <v>66</v>
      </c>
    </row>
  </sheetData>
  <mergeCells count="16">
    <mergeCell ref="A2:H2"/>
    <mergeCell ref="A3:H3"/>
    <mergeCell ref="A8:H8"/>
    <mergeCell ref="A9:H9"/>
    <mergeCell ref="A11:A14"/>
    <mergeCell ref="B11:B14"/>
    <mergeCell ref="C11:E11"/>
    <mergeCell ref="F11:H11"/>
    <mergeCell ref="C12:D12"/>
    <mergeCell ref="F12:G12"/>
    <mergeCell ref="C13:E13"/>
    <mergeCell ref="F13:H13"/>
    <mergeCell ref="A4:H4"/>
    <mergeCell ref="A5:H5"/>
    <mergeCell ref="A6:H6"/>
    <mergeCell ref="A7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5" sqref="C15:D16"/>
    </sheetView>
  </sheetViews>
  <sheetFormatPr defaultRowHeight="14.5" x14ac:dyDescent="0.35"/>
  <cols>
    <col min="1" max="1" width="0.453125" customWidth="1"/>
    <col min="2" max="2" width="19.7265625" customWidth="1"/>
    <col min="3" max="3" width="26.90625" customWidth="1"/>
    <col min="4" max="4" width="30.08984375" customWidth="1"/>
    <col min="5" max="5" width="28.6328125" customWidth="1"/>
    <col min="6" max="6" width="15.54296875" customWidth="1"/>
    <col min="7" max="8" width="14.453125" customWidth="1"/>
  </cols>
  <sheetData>
    <row r="1" spans="1:9" x14ac:dyDescent="0.35">
      <c r="E1" t="s">
        <v>44</v>
      </c>
    </row>
    <row r="2" spans="1:9" x14ac:dyDescent="0.35">
      <c r="A2" s="47" t="s">
        <v>31</v>
      </c>
      <c r="B2" s="47"/>
      <c r="C2" s="47"/>
      <c r="D2" s="47"/>
      <c r="E2" s="47"/>
      <c r="F2" s="19"/>
      <c r="G2" s="19"/>
      <c r="H2" s="19"/>
    </row>
    <row r="3" spans="1:9" x14ac:dyDescent="0.35">
      <c r="A3" s="47" t="s">
        <v>45</v>
      </c>
      <c r="B3" s="47"/>
      <c r="C3" s="47"/>
      <c r="D3" s="47"/>
      <c r="E3" s="47"/>
      <c r="F3" s="19"/>
      <c r="G3" s="19"/>
      <c r="H3" s="19"/>
    </row>
    <row r="4" spans="1:9" x14ac:dyDescent="0.35">
      <c r="A4" s="47" t="s">
        <v>46</v>
      </c>
      <c r="B4" s="47"/>
      <c r="C4" s="47"/>
      <c r="D4" s="47"/>
      <c r="E4" s="47"/>
      <c r="F4" s="19"/>
      <c r="G4" s="19"/>
      <c r="H4" s="19"/>
    </row>
    <row r="5" spans="1:9" x14ac:dyDescent="0.35">
      <c r="A5" s="47" t="s">
        <v>5</v>
      </c>
      <c r="B5" s="47"/>
      <c r="C5" s="47"/>
      <c r="D5" s="47"/>
      <c r="E5" s="47"/>
      <c r="F5" s="19"/>
      <c r="G5" s="19"/>
      <c r="H5" s="19"/>
    </row>
    <row r="6" spans="1:9" x14ac:dyDescent="0.35">
      <c r="A6" s="47" t="s">
        <v>58</v>
      </c>
      <c r="B6" s="47"/>
      <c r="C6" s="47"/>
      <c r="D6" s="47"/>
      <c r="E6" s="47"/>
      <c r="F6" s="19"/>
      <c r="G6" s="19"/>
      <c r="H6" s="19"/>
    </row>
    <row r="7" spans="1:9" x14ac:dyDescent="0.35">
      <c r="A7" s="6"/>
      <c r="B7" s="6"/>
      <c r="C7" s="6"/>
      <c r="D7" s="6"/>
      <c r="E7" s="6"/>
      <c r="F7" s="14"/>
      <c r="G7" s="14"/>
      <c r="H7" s="14"/>
      <c r="I7" s="15"/>
    </row>
    <row r="8" spans="1:9" ht="39" x14ac:dyDescent="0.35">
      <c r="B8" s="48" t="s">
        <v>47</v>
      </c>
      <c r="C8" s="46" t="s">
        <v>50</v>
      </c>
      <c r="D8" s="12" t="s">
        <v>59</v>
      </c>
      <c r="E8" s="13" t="s">
        <v>60</v>
      </c>
      <c r="F8" s="16"/>
      <c r="G8" s="15"/>
      <c r="H8" s="16"/>
      <c r="I8" s="16"/>
    </row>
    <row r="9" spans="1:9" ht="58.5" customHeight="1" x14ac:dyDescent="0.35">
      <c r="B9" s="48"/>
      <c r="C9" s="46"/>
      <c r="D9" s="13" t="s">
        <v>51</v>
      </c>
      <c r="E9" s="13" t="s">
        <v>51</v>
      </c>
    </row>
    <row r="10" spans="1:9" ht="17.5" customHeight="1" x14ac:dyDescent="0.35">
      <c r="B10" s="50" t="s">
        <v>48</v>
      </c>
      <c r="C10" s="5" t="s">
        <v>7</v>
      </c>
      <c r="D10" s="17">
        <v>393572.05</v>
      </c>
      <c r="E10" s="18">
        <f>D10*1.055</f>
        <v>415218.51274999994</v>
      </c>
    </row>
    <row r="11" spans="1:9" ht="26.5" x14ac:dyDescent="0.35">
      <c r="B11" s="50"/>
      <c r="C11" s="5" t="s">
        <v>8</v>
      </c>
      <c r="D11" s="17">
        <v>434315.69</v>
      </c>
      <c r="E11" s="18">
        <f t="shared" ref="E11:E12" si="0">D11*1.055</f>
        <v>458203.05294999998</v>
      </c>
    </row>
    <row r="12" spans="1:9" x14ac:dyDescent="0.35">
      <c r="B12" s="17" t="s">
        <v>49</v>
      </c>
      <c r="C12" s="5" t="s">
        <v>9</v>
      </c>
      <c r="D12" s="17">
        <v>1154727.25</v>
      </c>
      <c r="E12" s="18">
        <f t="shared" si="0"/>
        <v>1218237.24875</v>
      </c>
    </row>
    <row r="15" spans="1:9" x14ac:dyDescent="0.35">
      <c r="C15" s="20" t="s">
        <v>65</v>
      </c>
      <c r="D15" t="s">
        <v>66</v>
      </c>
    </row>
  </sheetData>
  <mergeCells count="8">
    <mergeCell ref="B10:B11"/>
    <mergeCell ref="C8:C9"/>
    <mergeCell ref="B8:B9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5" sqref="C15:D16"/>
    </sheetView>
  </sheetViews>
  <sheetFormatPr defaultRowHeight="14.5" x14ac:dyDescent="0.35"/>
  <cols>
    <col min="1" max="1" width="0.453125" customWidth="1"/>
    <col min="2" max="2" width="19.7265625" customWidth="1"/>
    <col min="3" max="3" width="26.90625" customWidth="1"/>
    <col min="4" max="4" width="30.08984375" customWidth="1"/>
    <col min="5" max="5" width="28.6328125" customWidth="1"/>
    <col min="6" max="6" width="15.54296875" customWidth="1"/>
    <col min="7" max="8" width="14.453125" customWidth="1"/>
  </cols>
  <sheetData>
    <row r="1" spans="1:9" x14ac:dyDescent="0.35">
      <c r="E1" t="s">
        <v>52</v>
      </c>
    </row>
    <row r="2" spans="1:9" x14ac:dyDescent="0.35">
      <c r="A2" s="47" t="s">
        <v>31</v>
      </c>
      <c r="B2" s="47"/>
      <c r="C2" s="47"/>
      <c r="D2" s="47"/>
      <c r="E2" s="47"/>
      <c r="F2" s="19"/>
      <c r="G2" s="19"/>
      <c r="H2" s="19"/>
    </row>
    <row r="3" spans="1:9" x14ac:dyDescent="0.35">
      <c r="A3" s="47" t="s">
        <v>62</v>
      </c>
      <c r="B3" s="47"/>
      <c r="C3" s="47"/>
      <c r="D3" s="47"/>
      <c r="E3" s="47"/>
      <c r="F3" s="19"/>
      <c r="G3" s="19"/>
      <c r="H3" s="19"/>
    </row>
    <row r="4" spans="1:9" x14ac:dyDescent="0.35">
      <c r="A4" s="47" t="s">
        <v>53</v>
      </c>
      <c r="B4" s="47"/>
      <c r="C4" s="47"/>
      <c r="D4" s="47"/>
      <c r="E4" s="47"/>
      <c r="F4" s="19"/>
      <c r="G4" s="19"/>
      <c r="H4" s="19"/>
    </row>
    <row r="5" spans="1:9" x14ac:dyDescent="0.35">
      <c r="A5" s="47" t="s">
        <v>5</v>
      </c>
      <c r="B5" s="47"/>
      <c r="C5" s="47"/>
      <c r="D5" s="47"/>
      <c r="E5" s="47"/>
      <c r="F5" s="19"/>
      <c r="G5" s="19"/>
      <c r="H5" s="19"/>
    </row>
    <row r="6" spans="1:9" x14ac:dyDescent="0.35">
      <c r="A6" s="47" t="s">
        <v>58</v>
      </c>
      <c r="B6" s="47"/>
      <c r="C6" s="47"/>
      <c r="D6" s="47"/>
      <c r="E6" s="47"/>
      <c r="F6" s="19"/>
      <c r="G6" s="19"/>
      <c r="H6" s="19"/>
    </row>
    <row r="8" spans="1:9" ht="39" x14ac:dyDescent="0.35">
      <c r="B8" s="48" t="s">
        <v>47</v>
      </c>
      <c r="C8" s="46" t="s">
        <v>50</v>
      </c>
      <c r="D8" s="12" t="s">
        <v>59</v>
      </c>
      <c r="E8" s="13" t="s">
        <v>64</v>
      </c>
      <c r="F8" s="16"/>
      <c r="G8" s="15"/>
      <c r="H8" s="16"/>
      <c r="I8" s="16"/>
    </row>
    <row r="9" spans="1:9" ht="58.5" customHeight="1" x14ac:dyDescent="0.35">
      <c r="B9" s="48"/>
      <c r="C9" s="46"/>
      <c r="D9" s="13" t="s">
        <v>54</v>
      </c>
      <c r="E9" s="13" t="s">
        <v>54</v>
      </c>
    </row>
    <row r="10" spans="1:9" ht="17.5" customHeight="1" x14ac:dyDescent="0.35">
      <c r="B10" s="50" t="s">
        <v>48</v>
      </c>
      <c r="C10" s="5" t="s">
        <v>7</v>
      </c>
      <c r="D10" s="17">
        <v>394127.81</v>
      </c>
      <c r="E10" s="18">
        <f>D10*1.055</f>
        <v>415804.83954999998</v>
      </c>
    </row>
    <row r="11" spans="1:9" ht="26.5" x14ac:dyDescent="0.35">
      <c r="B11" s="50"/>
      <c r="C11" s="5" t="s">
        <v>8</v>
      </c>
      <c r="D11" s="17">
        <v>523886.4</v>
      </c>
      <c r="E11" s="18">
        <f t="shared" ref="E11:E12" si="0">D11*1.055</f>
        <v>552700.152</v>
      </c>
    </row>
    <row r="12" spans="1:9" x14ac:dyDescent="0.35">
      <c r="B12" s="17" t="s">
        <v>49</v>
      </c>
      <c r="C12" s="5" t="s">
        <v>9</v>
      </c>
      <c r="D12" s="17">
        <v>1175863.57</v>
      </c>
      <c r="E12" s="18">
        <f t="shared" si="0"/>
        <v>1240536.06635</v>
      </c>
    </row>
    <row r="15" spans="1:9" x14ac:dyDescent="0.35">
      <c r="C15" s="20" t="s">
        <v>65</v>
      </c>
      <c r="D15" t="s">
        <v>66</v>
      </c>
    </row>
  </sheetData>
  <mergeCells count="8">
    <mergeCell ref="B10:B11"/>
    <mergeCell ref="B8:B9"/>
    <mergeCell ref="C8:C9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G9" sqref="G9"/>
    </sheetView>
  </sheetViews>
  <sheetFormatPr defaultRowHeight="14.5" x14ac:dyDescent="0.35"/>
  <cols>
    <col min="1" max="1" width="0.453125" customWidth="1"/>
    <col min="2" max="2" width="19.7265625" customWidth="1"/>
    <col min="3" max="3" width="26.90625" customWidth="1"/>
    <col min="4" max="4" width="30.08984375" customWidth="1"/>
    <col min="5" max="5" width="29.36328125" customWidth="1"/>
    <col min="6" max="6" width="15.54296875" customWidth="1"/>
    <col min="7" max="8" width="14.453125" customWidth="1"/>
  </cols>
  <sheetData>
    <row r="1" spans="1:9" x14ac:dyDescent="0.35">
      <c r="E1" t="s">
        <v>67</v>
      </c>
    </row>
    <row r="2" spans="1:9" x14ac:dyDescent="0.35">
      <c r="A2" s="47" t="s">
        <v>31</v>
      </c>
      <c r="B2" s="47"/>
      <c r="C2" s="47"/>
      <c r="D2" s="47"/>
      <c r="E2" s="47"/>
      <c r="F2" s="19"/>
      <c r="G2" s="19"/>
      <c r="H2" s="19"/>
    </row>
    <row r="3" spans="1:9" x14ac:dyDescent="0.35">
      <c r="A3" s="47" t="s">
        <v>55</v>
      </c>
      <c r="B3" s="47"/>
      <c r="C3" s="47"/>
      <c r="D3" s="47"/>
      <c r="E3" s="47"/>
      <c r="F3" s="19"/>
      <c r="G3" s="19"/>
      <c r="H3" s="19"/>
    </row>
    <row r="4" spans="1:9" x14ac:dyDescent="0.35">
      <c r="A4" s="47" t="s">
        <v>56</v>
      </c>
      <c r="B4" s="47"/>
      <c r="C4" s="47"/>
      <c r="D4" s="47"/>
      <c r="E4" s="47"/>
      <c r="F4" s="19"/>
      <c r="G4" s="19"/>
      <c r="H4" s="19"/>
    </row>
    <row r="5" spans="1:9" x14ac:dyDescent="0.35">
      <c r="A5" s="47" t="s">
        <v>5</v>
      </c>
      <c r="B5" s="47"/>
      <c r="C5" s="47"/>
      <c r="D5" s="47"/>
      <c r="E5" s="47"/>
      <c r="F5" s="19"/>
      <c r="G5" s="19"/>
      <c r="H5" s="19"/>
    </row>
    <row r="6" spans="1:9" x14ac:dyDescent="0.35">
      <c r="A6" s="47" t="s">
        <v>63</v>
      </c>
      <c r="B6" s="47"/>
      <c r="C6" s="47"/>
      <c r="D6" s="47"/>
      <c r="E6" s="47"/>
      <c r="F6" s="19"/>
      <c r="G6" s="19"/>
      <c r="H6" s="19"/>
    </row>
    <row r="7" spans="1:9" x14ac:dyDescent="0.35">
      <c r="A7" s="6"/>
      <c r="B7" s="6"/>
      <c r="C7" s="6"/>
      <c r="D7" s="6"/>
      <c r="E7" s="6"/>
      <c r="F7" s="14"/>
      <c r="G7" s="14"/>
      <c r="H7" s="14"/>
      <c r="I7" s="15"/>
    </row>
    <row r="8" spans="1:9" ht="26" x14ac:dyDescent="0.35">
      <c r="B8" s="48" t="s">
        <v>47</v>
      </c>
      <c r="C8" s="46" t="s">
        <v>50</v>
      </c>
      <c r="D8" s="12" t="s">
        <v>59</v>
      </c>
      <c r="E8" s="13" t="s">
        <v>60</v>
      </c>
      <c r="F8" s="16"/>
      <c r="G8" s="15"/>
      <c r="H8" s="16"/>
      <c r="I8" s="16"/>
    </row>
    <row r="9" spans="1:9" ht="58.5" customHeight="1" x14ac:dyDescent="0.35">
      <c r="B9" s="48"/>
      <c r="C9" s="46"/>
      <c r="D9" s="13" t="s">
        <v>57</v>
      </c>
      <c r="E9" s="13" t="s">
        <v>57</v>
      </c>
    </row>
    <row r="10" spans="1:9" ht="17.5" customHeight="1" x14ac:dyDescent="0.35">
      <c r="B10" s="50" t="s">
        <v>48</v>
      </c>
      <c r="C10" s="5" t="s">
        <v>7</v>
      </c>
      <c r="D10" s="17">
        <v>0</v>
      </c>
      <c r="E10" s="18">
        <f t="shared" ref="E10:E12" si="0">D10*1.07</f>
        <v>0</v>
      </c>
    </row>
    <row r="11" spans="1:9" ht="26.5" x14ac:dyDescent="0.35">
      <c r="B11" s="50"/>
      <c r="C11" s="5" t="s">
        <v>8</v>
      </c>
      <c r="D11" s="17">
        <v>0</v>
      </c>
      <c r="E11" s="18">
        <f t="shared" si="0"/>
        <v>0</v>
      </c>
    </row>
    <row r="12" spans="1:9" x14ac:dyDescent="0.35">
      <c r="B12" s="17" t="s">
        <v>49</v>
      </c>
      <c r="C12" s="5" t="s">
        <v>9</v>
      </c>
      <c r="D12" s="17">
        <v>1167.48</v>
      </c>
      <c r="E12" s="18">
        <f t="shared" si="0"/>
        <v>1249.2036000000001</v>
      </c>
    </row>
    <row r="14" spans="1:9" x14ac:dyDescent="0.35">
      <c r="C14" s="20" t="s">
        <v>65</v>
      </c>
      <c r="D14" t="s">
        <v>66</v>
      </c>
    </row>
  </sheetData>
  <mergeCells count="8">
    <mergeCell ref="B10:B11"/>
    <mergeCell ref="A2:E2"/>
    <mergeCell ref="A3:E3"/>
    <mergeCell ref="A4:E4"/>
    <mergeCell ref="A5:E5"/>
    <mergeCell ref="A6:E6"/>
    <mergeCell ref="B8:B9"/>
    <mergeCell ref="C8:C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7" workbookViewId="0">
      <selection activeCell="D13" sqref="D13"/>
    </sheetView>
  </sheetViews>
  <sheetFormatPr defaultRowHeight="14.5" x14ac:dyDescent="0.35"/>
  <cols>
    <col min="1" max="1" width="4.54296875" style="21" customWidth="1"/>
    <col min="2" max="2" width="42.1796875" style="21" customWidth="1"/>
    <col min="3" max="3" width="10.26953125" style="21" customWidth="1"/>
    <col min="4" max="4" width="10.54296875" style="21" customWidth="1"/>
    <col min="5" max="5" width="11.54296875" style="21" customWidth="1"/>
    <col min="6" max="6" width="9.08984375" style="21" customWidth="1"/>
    <col min="7" max="7" width="9.90625" style="21" customWidth="1"/>
    <col min="8" max="8" width="9.81640625" style="21" customWidth="1"/>
    <col min="9" max="9" width="9.54296875" style="21" customWidth="1"/>
    <col min="10" max="10" width="11.08984375" style="21" customWidth="1"/>
    <col min="11" max="11" width="9.36328125" style="21" customWidth="1"/>
    <col min="12" max="16384" width="8.7265625" style="21"/>
  </cols>
  <sheetData>
    <row r="1" spans="1:11" x14ac:dyDescent="0.35">
      <c r="G1" s="22" t="s">
        <v>2</v>
      </c>
    </row>
    <row r="2" spans="1:11" x14ac:dyDescent="0.35">
      <c r="A2" s="23"/>
      <c r="F2" s="24"/>
      <c r="G2" s="24" t="s">
        <v>68</v>
      </c>
    </row>
    <row r="3" spans="1:11" x14ac:dyDescent="0.35">
      <c r="A3" s="23"/>
      <c r="F3" s="22"/>
      <c r="G3" s="22" t="s">
        <v>69</v>
      </c>
    </row>
    <row r="4" spans="1:11" x14ac:dyDescent="0.35">
      <c r="A4" s="23"/>
      <c r="F4" s="22"/>
      <c r="G4" s="22" t="s">
        <v>70</v>
      </c>
    </row>
    <row r="5" spans="1:11" x14ac:dyDescent="0.35">
      <c r="A5" s="25"/>
      <c r="F5" s="22"/>
      <c r="G5" s="22" t="s">
        <v>71</v>
      </c>
    </row>
    <row r="6" spans="1:11" x14ac:dyDescent="0.35">
      <c r="A6" s="56" t="s">
        <v>72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35">
      <c r="A7" s="56" t="s">
        <v>73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35">
      <c r="A8" s="56" t="s">
        <v>74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35">
      <c r="A9" s="56" t="s">
        <v>75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35">
      <c r="A10" s="56" t="s">
        <v>76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35">
      <c r="A11" s="56" t="s">
        <v>77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35">
      <c r="A12" s="25"/>
      <c r="D12" s="26" t="s">
        <v>119</v>
      </c>
    </row>
    <row r="13" spans="1:11" ht="15" thickBot="1" x14ac:dyDescent="0.4">
      <c r="A13" s="23"/>
      <c r="J13" s="23" t="s">
        <v>6</v>
      </c>
    </row>
    <row r="14" spans="1:11" ht="43.5" customHeight="1" thickBot="1" x14ac:dyDescent="0.4">
      <c r="A14" s="51" t="s">
        <v>78</v>
      </c>
      <c r="B14" s="51" t="s">
        <v>79</v>
      </c>
      <c r="C14" s="53" t="s">
        <v>80</v>
      </c>
      <c r="D14" s="54"/>
      <c r="E14" s="55"/>
      <c r="F14" s="53" t="s">
        <v>81</v>
      </c>
      <c r="G14" s="54"/>
      <c r="H14" s="55"/>
      <c r="I14" s="53" t="s">
        <v>118</v>
      </c>
      <c r="J14" s="54"/>
      <c r="K14" s="55"/>
    </row>
    <row r="15" spans="1:11" ht="100" customHeight="1" thickBot="1" x14ac:dyDescent="0.4">
      <c r="A15" s="52"/>
      <c r="B15" s="52"/>
      <c r="C15" s="27" t="s">
        <v>82</v>
      </c>
      <c r="D15" s="27" t="s">
        <v>83</v>
      </c>
      <c r="E15" s="27" t="s">
        <v>84</v>
      </c>
      <c r="F15" s="27" t="s">
        <v>85</v>
      </c>
      <c r="G15" s="27" t="s">
        <v>83</v>
      </c>
      <c r="H15" s="27" t="s">
        <v>86</v>
      </c>
      <c r="I15" s="27" t="s">
        <v>85</v>
      </c>
      <c r="J15" s="27" t="s">
        <v>83</v>
      </c>
      <c r="K15" s="27" t="s">
        <v>86</v>
      </c>
    </row>
    <row r="16" spans="1:11" ht="15" thickBot="1" x14ac:dyDescent="0.4">
      <c r="A16" s="28">
        <v>1</v>
      </c>
      <c r="B16" s="27">
        <v>2</v>
      </c>
      <c r="C16" s="27">
        <v>3</v>
      </c>
      <c r="D16" s="27">
        <v>4</v>
      </c>
      <c r="E16" s="27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</row>
    <row r="17" spans="1:11" ht="62.5" customHeight="1" thickBot="1" x14ac:dyDescent="0.4">
      <c r="A17" s="29" t="s">
        <v>87</v>
      </c>
      <c r="B17" s="30" t="s">
        <v>88</v>
      </c>
      <c r="C17" s="31">
        <f>C18+C19+C20+C21</f>
        <v>1350.1882916809311</v>
      </c>
      <c r="D17" s="32">
        <v>584.20000000000005</v>
      </c>
      <c r="E17" s="31">
        <f>E18+E19+E20+E21</f>
        <v>788.78</v>
      </c>
      <c r="F17" s="31">
        <f>F18+F19+F20+F21</f>
        <v>251.88</v>
      </c>
      <c r="G17" s="32">
        <v>584.20000000000005</v>
      </c>
      <c r="H17" s="31">
        <f>H18+H19+H20+H21</f>
        <v>147.14829600000002</v>
      </c>
      <c r="I17" s="31"/>
      <c r="J17" s="32"/>
      <c r="K17" s="31">
        <f>K18+K19+K20+K21</f>
        <v>327.36165</v>
      </c>
    </row>
    <row r="18" spans="1:11" ht="68" customHeight="1" thickBot="1" x14ac:dyDescent="0.4">
      <c r="A18" s="28" t="s">
        <v>89</v>
      </c>
      <c r="B18" s="33" t="s">
        <v>90</v>
      </c>
      <c r="C18" s="34">
        <f>E18/D18*1000</f>
        <v>306.96679219445394</v>
      </c>
      <c r="D18" s="27">
        <v>584.20000000000005</v>
      </c>
      <c r="E18" s="35">
        <v>179.33</v>
      </c>
      <c r="F18" s="27">
        <v>56.66</v>
      </c>
      <c r="G18" s="27">
        <v>584.20000000000005</v>
      </c>
      <c r="H18" s="35">
        <f>F18*G18/1000</f>
        <v>33.100771999999999</v>
      </c>
      <c r="I18" s="27">
        <v>64.05</v>
      </c>
      <c r="J18" s="27">
        <v>1155</v>
      </c>
      <c r="K18" s="35">
        <f>I18*J18/1000</f>
        <v>73.97775</v>
      </c>
    </row>
    <row r="19" spans="1:11" ht="42.5" customHeight="1" thickBot="1" x14ac:dyDescent="0.4">
      <c r="A19" s="29" t="s">
        <v>91</v>
      </c>
      <c r="B19" s="36" t="s">
        <v>92</v>
      </c>
      <c r="C19" s="34">
        <f>E19/D19*1000</f>
        <v>297.7576172543649</v>
      </c>
      <c r="D19" s="29">
        <v>584.20000000000005</v>
      </c>
      <c r="E19" s="34">
        <v>173.95</v>
      </c>
      <c r="F19" s="29">
        <v>0</v>
      </c>
      <c r="G19" s="29">
        <v>0</v>
      </c>
      <c r="H19" s="37">
        <v>0</v>
      </c>
      <c r="I19" s="29"/>
      <c r="J19" s="29"/>
      <c r="K19" s="34">
        <f t="shared" ref="K19:K26" si="0">I19*J19/1000</f>
        <v>0</v>
      </c>
    </row>
    <row r="20" spans="1:11" ht="90.5" customHeight="1" thickBot="1" x14ac:dyDescent="0.4">
      <c r="A20" s="28" t="s">
        <v>93</v>
      </c>
      <c r="B20" s="33" t="s">
        <v>94</v>
      </c>
      <c r="C20" s="38">
        <v>0</v>
      </c>
      <c r="D20" s="27"/>
      <c r="E20" s="27"/>
      <c r="F20" s="27">
        <v>0</v>
      </c>
      <c r="G20" s="27"/>
      <c r="H20" s="38"/>
      <c r="I20" s="27"/>
      <c r="J20" s="27"/>
      <c r="K20" s="35"/>
    </row>
    <row r="21" spans="1:11" ht="105" customHeight="1" thickBot="1" x14ac:dyDescent="0.4">
      <c r="A21" s="28" t="s">
        <v>95</v>
      </c>
      <c r="B21" s="33" t="s">
        <v>96</v>
      </c>
      <c r="C21" s="35">
        <f>E21/D21*1000</f>
        <v>745.46388223211227</v>
      </c>
      <c r="D21" s="27">
        <v>584.20000000000005</v>
      </c>
      <c r="E21" s="35">
        <v>435.5</v>
      </c>
      <c r="F21" s="27">
        <v>195.22</v>
      </c>
      <c r="G21" s="27">
        <v>584.20000000000005</v>
      </c>
      <c r="H21" s="35">
        <f>F21*G21/1000</f>
        <v>114.04752400000001</v>
      </c>
      <c r="I21" s="27">
        <v>219.38</v>
      </c>
      <c r="J21" s="27">
        <v>1155</v>
      </c>
      <c r="K21" s="35">
        <f t="shared" si="0"/>
        <v>253.38389999999998</v>
      </c>
    </row>
    <row r="22" spans="1:11" ht="63.5" customHeight="1" thickBot="1" x14ac:dyDescent="0.4">
      <c r="A22" s="28" t="s">
        <v>97</v>
      </c>
      <c r="B22" s="33" t="s">
        <v>98</v>
      </c>
      <c r="C22" s="27"/>
      <c r="D22" s="27" t="s">
        <v>99</v>
      </c>
      <c r="E22" s="39">
        <f>E23+E24+E26</f>
        <v>0</v>
      </c>
      <c r="F22" s="27" t="s">
        <v>99</v>
      </c>
      <c r="G22" s="27" t="s">
        <v>99</v>
      </c>
      <c r="H22" s="27"/>
      <c r="I22" s="27" t="s">
        <v>99</v>
      </c>
      <c r="J22" s="27"/>
      <c r="K22" s="39">
        <f>K23+K24+K26</f>
        <v>0</v>
      </c>
    </row>
    <row r="23" spans="1:11" ht="42.5" customHeight="1" thickBot="1" x14ac:dyDescent="0.4">
      <c r="A23" s="28" t="s">
        <v>100</v>
      </c>
      <c r="B23" s="33" t="s">
        <v>101</v>
      </c>
      <c r="C23" s="38">
        <v>324.52999999999997</v>
      </c>
      <c r="D23" s="27"/>
      <c r="E23" s="35">
        <f t="shared" ref="E23:E26" si="1">C23*D23/1000</f>
        <v>0</v>
      </c>
      <c r="F23" s="27"/>
      <c r="G23" s="27"/>
      <c r="H23" s="38"/>
      <c r="I23" s="27"/>
      <c r="J23" s="27"/>
      <c r="K23" s="35">
        <f t="shared" si="0"/>
        <v>0</v>
      </c>
    </row>
    <row r="24" spans="1:11" ht="43.5" customHeight="1" thickBot="1" x14ac:dyDescent="0.4">
      <c r="A24" s="28" t="s">
        <v>102</v>
      </c>
      <c r="B24" s="33" t="s">
        <v>103</v>
      </c>
      <c r="C24" s="38">
        <v>324.99</v>
      </c>
      <c r="D24" s="27"/>
      <c r="E24" s="35">
        <f t="shared" si="1"/>
        <v>0</v>
      </c>
      <c r="F24" s="27"/>
      <c r="G24" s="27"/>
      <c r="H24" s="38"/>
      <c r="I24" s="27"/>
      <c r="J24" s="27"/>
      <c r="K24" s="35">
        <f t="shared" si="0"/>
        <v>0</v>
      </c>
    </row>
    <row r="25" spans="1:11" ht="44.5" customHeight="1" thickBot="1" x14ac:dyDescent="0.4">
      <c r="A25" s="28" t="s">
        <v>104</v>
      </c>
      <c r="B25" s="33" t="s">
        <v>105</v>
      </c>
      <c r="C25" s="38"/>
      <c r="D25" s="27"/>
      <c r="E25" s="35"/>
      <c r="F25" s="27"/>
      <c r="G25" s="27"/>
      <c r="H25" s="38"/>
      <c r="I25" s="27"/>
      <c r="J25" s="27"/>
      <c r="K25" s="35"/>
    </row>
    <row r="26" spans="1:11" ht="90" customHeight="1" thickBot="1" x14ac:dyDescent="0.4">
      <c r="A26" s="29" t="s">
        <v>106</v>
      </c>
      <c r="B26" s="30" t="s">
        <v>107</v>
      </c>
      <c r="C26" s="40"/>
      <c r="D26" s="32"/>
      <c r="E26" s="41">
        <f t="shared" si="1"/>
        <v>0</v>
      </c>
      <c r="F26" s="32"/>
      <c r="G26" s="32"/>
      <c r="H26" s="40"/>
      <c r="I26" s="32"/>
      <c r="J26" s="32"/>
      <c r="K26" s="41">
        <f t="shared" si="0"/>
        <v>0</v>
      </c>
    </row>
    <row r="27" spans="1:11" ht="62.5" customHeight="1" thickBot="1" x14ac:dyDescent="0.4">
      <c r="A27" s="28" t="s">
        <v>108</v>
      </c>
      <c r="B27" s="33" t="s">
        <v>109</v>
      </c>
      <c r="C27" s="38"/>
      <c r="D27" s="27"/>
      <c r="E27" s="27"/>
      <c r="F27" s="27"/>
      <c r="G27" s="27"/>
      <c r="H27" s="38"/>
      <c r="I27" s="27"/>
      <c r="J27" s="27"/>
      <c r="K27" s="35"/>
    </row>
    <row r="28" spans="1:11" ht="39.5" customHeight="1" thickBot="1" x14ac:dyDescent="0.4">
      <c r="A28" s="28" t="s">
        <v>110</v>
      </c>
      <c r="B28" s="33" t="s">
        <v>111</v>
      </c>
      <c r="C28" s="27" t="s">
        <v>99</v>
      </c>
      <c r="D28" s="27" t="s">
        <v>99</v>
      </c>
      <c r="E28" s="39">
        <f>E29*E30/1000</f>
        <v>31.2287</v>
      </c>
      <c r="F28" s="27" t="s">
        <v>99</v>
      </c>
      <c r="G28" s="27" t="s">
        <v>99</v>
      </c>
      <c r="H28" s="39">
        <f>H29*H30/1000</f>
        <v>31.2287</v>
      </c>
      <c r="I28" s="27" t="s">
        <v>99</v>
      </c>
      <c r="J28" s="27" t="s">
        <v>99</v>
      </c>
      <c r="K28" s="39">
        <f>K29*K30/1000</f>
        <v>35.889700000000005</v>
      </c>
    </row>
    <row r="29" spans="1:11" ht="40" customHeight="1" thickBot="1" x14ac:dyDescent="0.4">
      <c r="A29" s="28" t="s">
        <v>112</v>
      </c>
      <c r="B29" s="33" t="s">
        <v>113</v>
      </c>
      <c r="C29" s="27" t="s">
        <v>99</v>
      </c>
      <c r="D29" s="27" t="s">
        <v>99</v>
      </c>
      <c r="E29" s="27">
        <v>466.1</v>
      </c>
      <c r="F29" s="27" t="s">
        <v>99</v>
      </c>
      <c r="G29" s="27" t="s">
        <v>99</v>
      </c>
      <c r="H29" s="27">
        <v>466.1</v>
      </c>
      <c r="I29" s="27" t="s">
        <v>99</v>
      </c>
      <c r="J29" s="27" t="s">
        <v>99</v>
      </c>
      <c r="K29" s="27">
        <v>466.1</v>
      </c>
    </row>
    <row r="30" spans="1:11" ht="146" customHeight="1" thickBot="1" x14ac:dyDescent="0.4">
      <c r="A30" s="28" t="s">
        <v>114</v>
      </c>
      <c r="B30" s="42" t="s">
        <v>115</v>
      </c>
      <c r="C30" s="27" t="s">
        <v>99</v>
      </c>
      <c r="D30" s="27" t="s">
        <v>99</v>
      </c>
      <c r="E30" s="27">
        <v>67</v>
      </c>
      <c r="F30" s="27" t="s">
        <v>99</v>
      </c>
      <c r="G30" s="27" t="s">
        <v>99</v>
      </c>
      <c r="H30" s="27">
        <v>67</v>
      </c>
      <c r="I30" s="27" t="s">
        <v>99</v>
      </c>
      <c r="J30" s="27" t="s">
        <v>99</v>
      </c>
      <c r="K30" s="27">
        <v>77</v>
      </c>
    </row>
    <row r="31" spans="1:11" ht="74" customHeight="1" thickBot="1" x14ac:dyDescent="0.4">
      <c r="A31" s="28" t="s">
        <v>116</v>
      </c>
      <c r="B31" s="33" t="s">
        <v>117</v>
      </c>
      <c r="C31" s="27" t="s">
        <v>99</v>
      </c>
      <c r="D31" s="27" t="s">
        <v>99</v>
      </c>
      <c r="E31" s="39">
        <f>E17+E22-E28</f>
        <v>757.55129999999997</v>
      </c>
      <c r="F31" s="27" t="s">
        <v>99</v>
      </c>
      <c r="G31" s="27" t="s">
        <v>99</v>
      </c>
      <c r="H31" s="39">
        <f>H17+H22-H28</f>
        <v>115.91959600000001</v>
      </c>
      <c r="I31" s="27" t="s">
        <v>99</v>
      </c>
      <c r="J31" s="27" t="s">
        <v>99</v>
      </c>
      <c r="K31" s="39">
        <f>K17+K22-K28</f>
        <v>291.47194999999999</v>
      </c>
    </row>
    <row r="33" spans="2:8" x14ac:dyDescent="0.35">
      <c r="B33" s="21" t="s">
        <v>65</v>
      </c>
      <c r="H33" s="21" t="s">
        <v>66</v>
      </c>
    </row>
  </sheetData>
  <mergeCells count="11">
    <mergeCell ref="A11:K11"/>
    <mergeCell ref="A6:K6"/>
    <mergeCell ref="A7:K7"/>
    <mergeCell ref="A8:K8"/>
    <mergeCell ref="A9:K9"/>
    <mergeCell ref="A10:K10"/>
    <mergeCell ref="A14:A15"/>
    <mergeCell ref="B14:B15"/>
    <mergeCell ref="C14:E14"/>
    <mergeCell ref="F14:H14"/>
    <mergeCell ref="I14:K14"/>
  </mergeCells>
  <hyperlinks>
    <hyperlink ref="B30" r:id="rId1" display="consultantplus://offline/ref=4B81B9965B8BF13DF5A1F6D3388375B3021873C01712A9A142817E6BD37A864AC1B0F51AOFi6G"/>
    <hyperlink ref="G2" r:id="rId2" display="consultantplus://offline/ref=4B81B9965B8BF13DF5A1F6D3388375B3021A70C21B13A9A142817E6BD37A864AC1B0F519F06913C7ODiFG"/>
  </hyperlink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Приложение3</vt:lpstr>
      <vt:lpstr>Приложение4</vt:lpstr>
      <vt:lpstr>Приложение5</vt:lpstr>
      <vt:lpstr>выпадающие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2016-09-29T04:53:13Z</dcterms:modified>
</cp:coreProperties>
</file>